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16-HUNTSBURG TWP-CARDINAL LSD" sheetId="2" r:id="rId3"/>
  </sheets>
  <calcPr fullCalcOnLoad="1"/>
</workbook>
</file>

<file path=xl/sharedStrings.xml><?xml version="1.0" encoding="utf-8"?>
<sst xmlns="http://schemas.openxmlformats.org/spreadsheetml/2006/main" count="57" uniqueCount="57">
  <si>
    <t>Oil and Gas Company #1634</t>
  </si>
  <si>
    <t>NORTHWOOD ENERGY CORP</t>
  </si>
  <si>
    <t>Date Generated:</t>
  </si>
  <si>
    <t>02/03/2025</t>
  </si>
  <si>
    <t>941 CHATHAM LANE, SUITE 100</t>
  </si>
  <si>
    <t>Tax Year:</t>
  </si>
  <si>
    <t>2024</t>
  </si>
  <si>
    <t>COLUMBUS, OH 43221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</si>
  <si>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</si>
  <si>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</si>
  <si>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</si>
  <si>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</si>
  <si>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</si>
  <si>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</si>
  <si>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</si>
  <si>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</si>
  <si>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</si>
  <si>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</si>
  <si>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</si>
  <si>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</si>
  <si>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</si>
  <si>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</si>
  <si>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16-HUNTSBURG TWP-CARDINAL LSD</t>
  </si>
  <si>
    <t>Permit Summary</t>
  </si>
  <si>
    <t>Permit</t>
  </si>
  <si>
    <t>WellName</t>
  </si>
  <si>
    <t>Districts</t>
  </si>
  <si>
    <t>34055200420000</t>
  </si>
  <si>
    <t>MILLER A. #1 (PETRO)</t>
  </si>
  <si>
    <t>34055205660000</t>
  </si>
  <si>
    <t>L. JUDD # 1</t>
  </si>
  <si>
    <t>34055205720000</t>
  </si>
  <si>
    <t>E. HUZVAR #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</si>
  <si>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</si>
  <si>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</si>
  <si>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</si>
  <si>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</si>
  <si>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</si>
  <si>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</si>
  <si>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</si>
  <si>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</si>
  <si>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</si>
  <si>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</si>
  <si>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</si>
  <si>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</si>
  <si>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</si>
  <si>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</si>
  <si>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</si>
  <si>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</si>
  <si>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</si>
  <si>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</si>
  <si>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</si>
  <si>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</si>
  <si>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</si>
  <si>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</si>
  <si>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</si>
  <si>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1634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</si>
</sst>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9" headerRowCount="1">
  <autoFilter ref="A8:K9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3:F16" headerRowCount="1">
  <autoFilter ref="A13:F16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16" displayName="DistrictTable_16" ref="A16:K19" headerRowCount="1">
  <autoFilter ref="A16:K19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16" displayName="TaxTable_1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6"/>
  <sheetViews>
    <sheetView workbookViewId="0"/>
  </sheetViews>
  <sheetFormatPr defaultRowHeight="15"/>
  <cols>
    <col min="1" max="1" width="35.84774398803711" customWidth="1"/>
    <col min="2" max="2" width="20.39976692199707" customWidth="1"/>
    <col min="3" max="3" width="15.996493339538574" customWidth="1"/>
    <col min="4" max="4" width="12.350568771362305" customWidth="1"/>
    <col min="5" max="5" width="40" customWidth="1"/>
    <col min="6" max="6" width="33.46022033691406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88.57</v>
      </c>
      <c r="C9" s="2">
        <v>55.370505</v>
      </c>
      <c r="D9" s="3">
        <v>1510</v>
      </c>
      <c r="E9" s="3">
        <v>400</v>
      </c>
      <c r="F9" s="3">
        <f>[Oil Value]+[Gas Value]</f>
        <v>1910</v>
      </c>
      <c r="G9" s="4">
        <v>0</v>
      </c>
      <c r="H9" s="4">
        <v>53.02</v>
      </c>
      <c r="I9" s="4">
        <v>53.02</v>
      </c>
      <c r="J9" s="4">
        <f>[Prior Due]+[Half Due]+[Full Due]</f>
        <v>106.04</v>
      </c>
      <c r="K9" s="0">
        <v>3</v>
      </c>
    </row>
    <row r="12">
      <c r="A12" s="1" t="s">
        <v>23</v>
      </c>
    </row>
    <row r="13">
      <c r="A13" s="5" t="s">
        <v>24</v>
      </c>
      <c r="B13" s="5" t="s">
        <v>25</v>
      </c>
      <c r="C13" s="5" t="s">
        <v>14</v>
      </c>
      <c r="D13" s="5" t="s">
        <v>15</v>
      </c>
      <c r="E13" s="7" t="s">
        <v>16</v>
      </c>
      <c r="F13" s="5" t="s">
        <v>26</v>
      </c>
    </row>
    <row r="14">
      <c r="A14" s="5" t="s">
        <v>27</v>
      </c>
      <c r="B14" s="5" t="s">
        <v>28</v>
      </c>
      <c r="C14" s="6">
        <v>290</v>
      </c>
      <c r="D14" s="6">
        <v>60</v>
      </c>
      <c r="E14" s="8">
        <f>[Oil Value]+[Gas Value]</f>
        <v>350</v>
      </c>
      <c r="F14" s="5" t="s">
        <v>22</v>
      </c>
    </row>
    <row r="15">
      <c r="A15" s="5" t="s">
        <v>29</v>
      </c>
      <c r="B15" s="5" t="s">
        <v>30</v>
      </c>
      <c r="C15" s="6">
        <v>670</v>
      </c>
      <c r="D15" s="6">
        <v>100</v>
      </c>
      <c r="E15" s="8">
        <f>[Oil Value]+[Gas Value]</f>
        <v>770</v>
      </c>
      <c r="F15" s="5" t="s">
        <v>22</v>
      </c>
    </row>
    <row r="16">
      <c r="A16" s="5" t="s">
        <v>31</v>
      </c>
      <c r="B16" s="5" t="s">
        <v>32</v>
      </c>
      <c r="C16" s="6">
        <v>550</v>
      </c>
      <c r="D16" s="6">
        <v>240</v>
      </c>
      <c r="E16" s="8">
        <f>[Oil Value]+[Gas Value]</f>
        <v>790</v>
      </c>
      <c r="F16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9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0.39976692199707" customWidth="1"/>
    <col min="4" max="4" width="33.4602203369140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33</v>
      </c>
    </row>
    <row r="2">
      <c r="A2" s="0" t="s">
        <v>34</v>
      </c>
      <c r="B2" s="0" t="s">
        <v>35</v>
      </c>
      <c r="C2" s="0" t="s">
        <v>36</v>
      </c>
      <c r="D2" s="0" t="s">
        <v>37</v>
      </c>
      <c r="E2" s="0" t="s">
        <v>38</v>
      </c>
    </row>
    <row r="3">
      <c r="A3" s="0" t="s">
        <v>39</v>
      </c>
      <c r="B3" s="4">
        <v>0</v>
      </c>
      <c r="C3" s="4">
        <v>84.73</v>
      </c>
      <c r="D3" s="4">
        <v>84.73</v>
      </c>
      <c r="E3" s="4">
        <f>[Prior]+[First]+[Second]</f>
        <v>169.46</v>
      </c>
    </row>
    <row r="4">
      <c r="A4" s="0" t="s">
        <v>40</v>
      </c>
      <c r="B4" s="4">
        <v>0</v>
      </c>
      <c r="C4" s="4">
        <v>-31.71</v>
      </c>
      <c r="D4" s="4">
        <v>-31.71</v>
      </c>
      <c r="E4" s="4">
        <f>[Prior]+[First]+[Second]</f>
        <v>-63.42</v>
      </c>
    </row>
    <row r="5">
      <c r="A5" s="0" t="s">
        <v>41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42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43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44</v>
      </c>
      <c r="B8" s="4">
        <v>0</v>
      </c>
      <c r="C8" s="4">
        <v>53.02</v>
      </c>
      <c r="D8" s="4">
        <v>53.02</v>
      </c>
      <c r="E8" s="4">
        <f>[Prior]+[First]+[Second]</f>
        <v>106.04</v>
      </c>
    </row>
    <row r="9">
      <c r="A9" s="0" t="s">
        <v>45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46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47</v>
      </c>
      <c r="B11" s="4">
        <v>0</v>
      </c>
      <c r="C11" s="4">
        <v>53.02</v>
      </c>
      <c r="D11" s="4">
        <v>53.02</v>
      </c>
      <c r="E11" s="4">
        <f>[Prior]+[First]+[Second]</f>
        <v>106.04</v>
      </c>
    </row>
    <row r="12">
      <c r="A12" s="0" t="s">
        <v>48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49</v>
      </c>
      <c r="B13" s="4">
        <v>0</v>
      </c>
      <c r="C13" s="4">
        <v>53.02</v>
      </c>
      <c r="D13" s="4">
        <v>53.02</v>
      </c>
      <c r="E13" s="4">
        <f>[Prior]+[First]+[Second]</f>
        <v>106.04</v>
      </c>
    </row>
    <row r="15">
      <c r="A15" s="1" t="s">
        <v>50</v>
      </c>
    </row>
    <row r="16">
      <c r="A16" s="0" t="s">
        <v>51</v>
      </c>
      <c r="B16" s="0" t="s">
        <v>52</v>
      </c>
      <c r="C16" s="0" t="s">
        <v>53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54</v>
      </c>
      <c r="K16" s="0" t="s">
        <v>55</v>
      </c>
    </row>
    <row r="17">
      <c r="A17" s="0" t="s">
        <v>56</v>
      </c>
      <c r="B17" s="0" t="s">
        <v>27</v>
      </c>
      <c r="C17" s="0" t="s">
        <v>28</v>
      </c>
      <c r="D17" s="0" t="s">
        <v>22</v>
      </c>
      <c r="E17" s="2">
        <v>88.57</v>
      </c>
      <c r="F17" s="2">
        <v>55.370505</v>
      </c>
      <c r="G17" s="3">
        <v>290</v>
      </c>
      <c r="H17" s="3">
        <v>60</v>
      </c>
      <c r="I17" s="3">
        <f>[Oil Value]+[Gas Value]</f>
        <v>350</v>
      </c>
      <c r="J17" s="9">
        <f>IF(SUM([Total Value])=0,0,[Total Value]/SUM([Total Value]))</f>
        <v>0.18324607329842932</v>
      </c>
      <c r="K17" s="10">
        <v>19.48</v>
      </c>
    </row>
    <row r="18">
      <c r="A18" s="0" t="s">
        <v>56</v>
      </c>
      <c r="B18" s="0" t="s">
        <v>29</v>
      </c>
      <c r="C18" s="0" t="s">
        <v>30</v>
      </c>
      <c r="D18" s="0" t="s">
        <v>22</v>
      </c>
      <c r="E18" s="2">
        <v>88.57</v>
      </c>
      <c r="F18" s="2">
        <v>55.370505</v>
      </c>
      <c r="G18" s="3">
        <v>670</v>
      </c>
      <c r="H18" s="3">
        <v>100</v>
      </c>
      <c r="I18" s="3">
        <f>[Oil Value]+[Gas Value]</f>
        <v>770</v>
      </c>
      <c r="J18" s="9">
        <f>IF(SUM([Total Value])=0,0,[Total Value]/SUM([Total Value]))</f>
        <v>0.4031413612565445</v>
      </c>
      <c r="K18" s="10">
        <v>42.72</v>
      </c>
    </row>
    <row r="19">
      <c r="A19" s="0" t="s">
        <v>56</v>
      </c>
      <c r="B19" s="0" t="s">
        <v>31</v>
      </c>
      <c r="C19" s="0" t="s">
        <v>32</v>
      </c>
      <c r="D19" s="0" t="s">
        <v>22</v>
      </c>
      <c r="E19" s="2">
        <v>88.57</v>
      </c>
      <c r="F19" s="2">
        <v>55.370505</v>
      </c>
      <c r="G19" s="3">
        <v>550</v>
      </c>
      <c r="H19" s="3">
        <v>240</v>
      </c>
      <c r="I19" s="3">
        <f>[Oil Value]+[Gas Value]</f>
        <v>790</v>
      </c>
      <c r="J19" s="9">
        <f>IF(SUM([Total Value])=0,0,[Total Value]/SUM([Total Value]))</f>
        <v>0.4136125654450262</v>
      </c>
      <c r="K19" s="10">
        <v>43.84</v>
      </c>
    </row>
  </sheetData>
  <headerFooter/>
  <tableParts>
    <tablePart r:id="rId1"/>
    <tablePart r:id="rId2"/>
  </tableParts>
</worksheet>
</file>