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9-MIDDLEFIELD VILL-CARDINAL LS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<sst xmlns="http://schemas.openxmlformats.org/spreadsheetml/2006/main" count="55" uniqueCount="55">
  <si>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#42</t>
  </si>
  <si>
    <t>COLLINS-MCGREGOR OPERATING CO</t>
  </si>
  <si>
    <t>Date Generated:</t>
  </si>
  <si>
    <t>01/08/2026</t>
  </si>
  <si>
    <t>PO BOX 754</t>
  </si>
  <si>
    <t>Tax Year:</t>
  </si>
  <si>
    <t>2025</t>
  </si>
  <si>
    <t>MARIETTA, OH 45750-0754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</si>
  <si>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</si>
  <si>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</si>
  <si>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</si>
  <si>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</si>
  <si>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</si>
  <si>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</si>
  <si>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</si>
  <si>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</si>
  <si>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</si>
  <si>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</si>
  <si>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</si>
  <si>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</si>
  <si>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</si>
  <si>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</si>
  <si>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19-MIDDLEFIELD VILL-CARDINAL LSD</t>
  </si>
  <si>
    <t>Permit Summary</t>
  </si>
  <si>
    <t>Permit</t>
  </si>
  <si>
    <t>WellName</t>
  </si>
  <si>
    <t>Districts</t>
  </si>
  <si>
    <t>34055202990000</t>
  </si>
  <si>
    <t xml:space="preserve">BRAFF     1</t>
  </si>
  <si>
    <t>34055203010000</t>
  </si>
  <si>
    <t>BRAFF #2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</si>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</sst>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9" displayName="DistrictTable_19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9" displayName="TaxTable_19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3.86739730834961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3.52978897094726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88.12</v>
      </c>
      <c r="C9" s="2">
        <v>55.887938</v>
      </c>
      <c r="D9" s="3">
        <v>0</v>
      </c>
      <c r="E9" s="3">
        <v>680</v>
      </c>
      <c r="F9" s="3">
        <f>[Oil Value]+[Gas Value]</f>
        <v>680</v>
      </c>
      <c r="G9" s="4">
        <v>0</v>
      </c>
      <c r="H9" s="4">
        <v>19.02</v>
      </c>
      <c r="I9" s="4">
        <v>19.02</v>
      </c>
      <c r="J9" s="4">
        <f>[Prior Due]+[Half Due]+[Full Due]</f>
        <v>38.04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340</v>
      </c>
      <c r="E14" s="8">
        <f>[Oil Value]+[Gas Value]</f>
        <v>340</v>
      </c>
      <c r="F14" s="5" t="s">
        <v>22</v>
      </c>
    </row>
    <row r="15">
      <c r="A15" s="5" t="s">
        <v>29</v>
      </c>
      <c r="B15" s="5" t="s">
        <v>30</v>
      </c>
      <c r="C15" s="6">
        <v>0</v>
      </c>
      <c r="D15" s="6">
        <v>340</v>
      </c>
      <c r="E15" s="8">
        <f>[Oil Value]+[Gas Value]</f>
        <v>340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3.52978897094726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30.02</v>
      </c>
      <c r="D3" s="4">
        <v>30.02</v>
      </c>
      <c r="E3" s="4">
        <f>[Prior]+[First]+[Second]</f>
        <v>60.04</v>
      </c>
    </row>
    <row r="4">
      <c r="A4" s="0" t="s">
        <v>38</v>
      </c>
      <c r="B4" s="4">
        <v>0</v>
      </c>
      <c r="C4" s="4">
        <v>-11</v>
      </c>
      <c r="D4" s="4">
        <v>-11</v>
      </c>
      <c r="E4" s="4">
        <f>[Prior]+[First]+[Second]</f>
        <v>-22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19.02</v>
      </c>
      <c r="D8" s="4">
        <v>19.02</v>
      </c>
      <c r="E8" s="4">
        <f>[Prior]+[First]+[Second]</f>
        <v>38.04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19.02</v>
      </c>
      <c r="D11" s="4">
        <v>19.02</v>
      </c>
      <c r="E11" s="4">
        <f>[Prior]+[First]+[Second]</f>
        <v>38.04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19.02</v>
      </c>
      <c r="D13" s="4">
        <v>19.02</v>
      </c>
      <c r="E13" s="4">
        <f>[Prior]+[First]+[Second]</f>
        <v>38.04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88.12</v>
      </c>
      <c r="F17" s="2">
        <v>55.887938</v>
      </c>
      <c r="G17" s="3">
        <v>0</v>
      </c>
      <c r="H17" s="3">
        <v>340</v>
      </c>
      <c r="I17" s="3">
        <f>[Oil Value]+[Gas Value]</f>
        <v>340</v>
      </c>
      <c r="J17" s="9">
        <f>IF(SUM([Total Value])=0,0,[Total Value]/SUM([Total Value]))</f>
        <v>0.5</v>
      </c>
      <c r="K17" s="10">
        <v>19.02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88.12</v>
      </c>
      <c r="F18" s="2">
        <v>55.887938</v>
      </c>
      <c r="G18" s="3">
        <v>0</v>
      </c>
      <c r="H18" s="3">
        <v>340</v>
      </c>
      <c r="I18" s="3">
        <f>[Oil Value]+[Gas Value]</f>
        <v>340</v>
      </c>
      <c r="J18" s="9">
        <f>IF(SUM([Total Value])=0,0,[Total Value]/SUM([Total Value]))</f>
        <v>0.5</v>
      </c>
      <c r="K18" s="10">
        <v>19.02</v>
      </c>
    </row>
  </sheetData>
  <headerFooter/>
  <tableParts>
    <tablePart r:id="rId1"/>
    <tablePart r:id="rId2"/>
  </tableParts>
</worksheet>
</file>