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32-TROY TWP-BERKSHIRE LSD" sheetId="2" r:id="rId3"/>
  </sheets>
  <calcPr fullCalcOnLoad="1"/>
</workbook>
</file>

<file path=xl/sharedStrings.xml><?xml version="1.0" encoding="utf-8"?>
<sst xmlns="http://schemas.openxmlformats.org/spreadsheetml/2006/main" count="61" uniqueCount="61">
  <si>
    <t>Oil and Gas Company #8314</t>
  </si>
  <si>
    <t>DISCOVERY OIL AND GAS</t>
  </si>
  <si>
    <t>Date Generated:</t>
  </si>
  <si>
    <t>01/08/2026</t>
  </si>
  <si>
    <t>125 TECHNOLOGY DRIVE STE 105</t>
  </si>
  <si>
    <t>Tax Year:</t>
  </si>
  <si>
    <t>2025</t>
  </si>
  <si>
    <t>CANONBURG, PA 15317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</si>
  <si>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</si>
  <si>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</si>
  <si>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</si>
  <si>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</si>
  <si>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</si>
  <si>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</si>
  <si>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</si>
  <si>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</si>
  <si>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</si>
  <si>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</si>
  <si>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</si>
  <si>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</si>
  <si>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</si>
  <si>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</si>
  <si>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32-TROY TWP-BERKSHIRE LSD</t>
  </si>
  <si>
    <t>Permit Summary</t>
  </si>
  <si>
    <t>Permit</t>
  </si>
  <si>
    <t>WellName</t>
  </si>
  <si>
    <t>Districts</t>
  </si>
  <si>
    <t>34055221500000</t>
  </si>
  <si>
    <t xml:space="preserve">MATZEK     1</t>
  </si>
  <si>
    <t>34055221520000</t>
  </si>
  <si>
    <t xml:space="preserve">MATLOCK     1</t>
  </si>
  <si>
    <t>34055221530000</t>
  </si>
  <si>
    <t xml:space="preserve">SCHMITT     1</t>
  </si>
  <si>
    <t>34055221540000</t>
  </si>
  <si>
    <t xml:space="preserve">MULLETT UNIT     1</t>
  </si>
  <si>
    <t>34055221580000</t>
  </si>
  <si>
    <t xml:space="preserve">MATLOCK    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</si>
  <si>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</si>
  <si>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</si>
  <si>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</si>
  <si>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</si>
  <si>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</si>
  <si>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</si>
  <si>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</si>
  <si>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</si>
  <si>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</si>
  <si>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</si>
  <si>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</si>
  <si>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</si>
  <si>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</si>
  <si>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</si>
  <si>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</si>
  <si>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</si>
  <si>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</si>
  <si>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</si>
  <si>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</si>
  <si>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</si>
  <si>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</si>
  <si>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</si>
  <si>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</si>
  <si>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8314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</si>
</sst>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8" headerRowCount="1">
  <autoFilter ref="A13:F18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32" displayName="DistrictTable_32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35.84774398803711" customWidth="1"/>
    <col min="2" max="2" width="18.00886344909668" customWidth="1"/>
    <col min="3" max="3" width="15.996493339538574" customWidth="1"/>
    <col min="4" max="4" width="12.350568771362305" customWidth="1"/>
    <col min="5" max="5" width="40" customWidth="1"/>
    <col min="6" max="6" width="27.53973960876465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85.85</v>
      </c>
      <c r="C9" s="2">
        <v>47.97926</v>
      </c>
      <c r="D9" s="3">
        <v>17340</v>
      </c>
      <c r="E9" s="3">
        <v>14670</v>
      </c>
      <c r="F9" s="3">
        <f>[Oil Value]+[Gas Value]</f>
        <v>32010</v>
      </c>
      <c r="G9" s="4">
        <v>0</v>
      </c>
      <c r="H9" s="4">
        <v>767.32</v>
      </c>
      <c r="I9" s="4">
        <v>767.94</v>
      </c>
      <c r="J9" s="4">
        <f>[Prior Due]+[Half Due]+[Full Due]</f>
        <v>1535.26</v>
      </c>
      <c r="K9" s="0">
        <v>5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1220</v>
      </c>
      <c r="D14" s="6">
        <v>3060</v>
      </c>
      <c r="E14" s="8">
        <f>[Oil Value]+[Gas Value]</f>
        <v>4280</v>
      </c>
      <c r="F14" s="5" t="s">
        <v>22</v>
      </c>
    </row>
    <row r="15">
      <c r="A15" s="5" t="s">
        <v>29</v>
      </c>
      <c r="B15" s="5" t="s">
        <v>30</v>
      </c>
      <c r="C15" s="6">
        <v>5460</v>
      </c>
      <c r="D15" s="6">
        <v>2830</v>
      </c>
      <c r="E15" s="8">
        <f>[Oil Value]+[Gas Value]</f>
        <v>8290</v>
      </c>
      <c r="F15" s="5" t="s">
        <v>22</v>
      </c>
    </row>
    <row r="16">
      <c r="A16" s="5" t="s">
        <v>31</v>
      </c>
      <c r="B16" s="5" t="s">
        <v>32</v>
      </c>
      <c r="C16" s="6">
        <v>1490</v>
      </c>
      <c r="D16" s="6">
        <v>4590</v>
      </c>
      <c r="E16" s="8">
        <f>[Oil Value]+[Gas Value]</f>
        <v>6080</v>
      </c>
      <c r="F16" s="5" t="s">
        <v>22</v>
      </c>
    </row>
    <row r="17">
      <c r="A17" s="5" t="s">
        <v>33</v>
      </c>
      <c r="B17" s="5" t="s">
        <v>34</v>
      </c>
      <c r="C17" s="6">
        <v>4360</v>
      </c>
      <c r="D17" s="6">
        <v>1560</v>
      </c>
      <c r="E17" s="8">
        <f>[Oil Value]+[Gas Value]</f>
        <v>5920</v>
      </c>
      <c r="F17" s="5" t="s">
        <v>22</v>
      </c>
    </row>
    <row r="18">
      <c r="A18" s="5" t="s">
        <v>35</v>
      </c>
      <c r="B18" s="5" t="s">
        <v>36</v>
      </c>
      <c r="C18" s="6">
        <v>4810</v>
      </c>
      <c r="D18" s="6">
        <v>2630</v>
      </c>
      <c r="E18" s="8">
        <f>[Oil Value]+[Gas Value]</f>
        <v>7440</v>
      </c>
      <c r="F18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00886344909668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1374.04</v>
      </c>
      <c r="D3" s="4">
        <v>1374.04</v>
      </c>
      <c r="E3" s="4">
        <f>[Prior]+[First]+[Second]</f>
        <v>2748.08</v>
      </c>
    </row>
    <row r="4">
      <c r="A4" s="0" t="s">
        <v>44</v>
      </c>
      <c r="B4" s="4">
        <v>0</v>
      </c>
      <c r="C4" s="4">
        <v>-606.1</v>
      </c>
      <c r="D4" s="4">
        <v>-606.1</v>
      </c>
      <c r="E4" s="4">
        <f>[Prior]+[First]+[Second]</f>
        <v>-1212.2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767.94</v>
      </c>
      <c r="D8" s="4">
        <v>767.94</v>
      </c>
      <c r="E8" s="4">
        <f>[Prior]+[First]+[Second]</f>
        <v>1535.88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767.94</v>
      </c>
      <c r="D11" s="4">
        <v>767.94</v>
      </c>
      <c r="E11" s="4">
        <f>[Prior]+[First]+[Second]</f>
        <v>1535.88</v>
      </c>
    </row>
    <row r="12">
      <c r="A12" s="0" t="s">
        <v>52</v>
      </c>
      <c r="B12" s="4">
        <v>0</v>
      </c>
      <c r="C12" s="4">
        <v>0.62</v>
      </c>
      <c r="D12" s="4">
        <v>0</v>
      </c>
      <c r="E12" s="4">
        <f>[Prior]+[First]+[Second]</f>
        <v>0.62</v>
      </c>
    </row>
    <row r="13">
      <c r="A13" s="0" t="s">
        <v>53</v>
      </c>
      <c r="B13" s="4">
        <v>0</v>
      </c>
      <c r="C13" s="4">
        <v>767.32</v>
      </c>
      <c r="D13" s="4">
        <v>767.94</v>
      </c>
      <c r="E13" s="4">
        <f>[Prior]+[First]+[Second]</f>
        <v>1535.26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27</v>
      </c>
      <c r="C17" s="0" t="s">
        <v>28</v>
      </c>
      <c r="D17" s="0" t="s">
        <v>22</v>
      </c>
      <c r="E17" s="2">
        <v>85.85</v>
      </c>
      <c r="F17" s="2">
        <v>47.97926</v>
      </c>
      <c r="G17" s="3">
        <v>1220</v>
      </c>
      <c r="H17" s="3">
        <v>3060</v>
      </c>
      <c r="I17" s="3">
        <f>[Oil Value]+[Gas Value]</f>
        <v>4280</v>
      </c>
      <c r="J17" s="9">
        <f>IF(SUM([Total Value])=0,0,[Total Value]/SUM([Total Value]))</f>
        <v>0.133708216182443</v>
      </c>
      <c r="K17" s="10">
        <v>205.38</v>
      </c>
    </row>
    <row r="18">
      <c r="A18" s="0" t="s">
        <v>60</v>
      </c>
      <c r="B18" s="0" t="s">
        <v>29</v>
      </c>
      <c r="C18" s="0" t="s">
        <v>30</v>
      </c>
      <c r="D18" s="0" t="s">
        <v>22</v>
      </c>
      <c r="E18" s="2">
        <v>85.85</v>
      </c>
      <c r="F18" s="2">
        <v>47.97926</v>
      </c>
      <c r="G18" s="3">
        <v>5460</v>
      </c>
      <c r="H18" s="3">
        <v>2830</v>
      </c>
      <c r="I18" s="3">
        <f>[Oil Value]+[Gas Value]</f>
        <v>8290</v>
      </c>
      <c r="J18" s="9">
        <f>IF(SUM([Total Value])=0,0,[Total Value]/SUM([Total Value]))</f>
        <v>0.2589815682599188</v>
      </c>
      <c r="K18" s="10">
        <v>397.8</v>
      </c>
    </row>
    <row r="19">
      <c r="A19" s="0" t="s">
        <v>60</v>
      </c>
      <c r="B19" s="0" t="s">
        <v>31</v>
      </c>
      <c r="C19" s="0" t="s">
        <v>32</v>
      </c>
      <c r="D19" s="0" t="s">
        <v>22</v>
      </c>
      <c r="E19" s="2">
        <v>85.85</v>
      </c>
      <c r="F19" s="2">
        <v>47.97926</v>
      </c>
      <c r="G19" s="3">
        <v>1490</v>
      </c>
      <c r="H19" s="3">
        <v>4590</v>
      </c>
      <c r="I19" s="3">
        <f>[Oil Value]+[Gas Value]</f>
        <v>6080</v>
      </c>
      <c r="J19" s="9">
        <f>IF(SUM([Total Value])=0,0,[Total Value]/SUM([Total Value]))</f>
        <v>0.18994064354889098</v>
      </c>
      <c r="K19" s="10">
        <v>291.74</v>
      </c>
    </row>
    <row r="20">
      <c r="A20" s="0" t="s">
        <v>60</v>
      </c>
      <c r="B20" s="0" t="s">
        <v>33</v>
      </c>
      <c r="C20" s="0" t="s">
        <v>34</v>
      </c>
      <c r="D20" s="0" t="s">
        <v>22</v>
      </c>
      <c r="E20" s="2">
        <v>85.85</v>
      </c>
      <c r="F20" s="2">
        <v>47.97926</v>
      </c>
      <c r="G20" s="3">
        <v>4360</v>
      </c>
      <c r="H20" s="3">
        <v>1560</v>
      </c>
      <c r="I20" s="3">
        <f>[Oil Value]+[Gas Value]</f>
        <v>5920</v>
      </c>
      <c r="J20" s="9">
        <f>IF(SUM([Total Value])=0,0,[Total Value]/SUM([Total Value]))</f>
        <v>0.18494220556076227</v>
      </c>
      <c r="K20" s="10">
        <v>284.02</v>
      </c>
    </row>
    <row r="21">
      <c r="A21" s="0" t="s">
        <v>60</v>
      </c>
      <c r="B21" s="0" t="s">
        <v>35</v>
      </c>
      <c r="C21" s="0" t="s">
        <v>36</v>
      </c>
      <c r="D21" s="0" t="s">
        <v>22</v>
      </c>
      <c r="E21" s="2">
        <v>85.85</v>
      </c>
      <c r="F21" s="2">
        <v>47.97926</v>
      </c>
      <c r="G21" s="3">
        <v>4810</v>
      </c>
      <c r="H21" s="3">
        <v>2630</v>
      </c>
      <c r="I21" s="3">
        <f>[Oil Value]+[Gas Value]</f>
        <v>7440</v>
      </c>
      <c r="J21" s="9">
        <f>IF(SUM([Total Value])=0,0,[Total Value]/SUM([Total Value]))</f>
        <v>0.232427366447985</v>
      </c>
      <c r="K21" s="10">
        <v>356.94</v>
      </c>
    </row>
  </sheetData>
  <headerFooter/>
  <tableParts>
    <tablePart r:id="rId1"/>
    <tablePart r:id="rId2"/>
  </tableParts>
</worksheet>
</file>